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esktop\"/>
    </mc:Choice>
  </mc:AlternateContent>
  <xr:revisionPtr revIDLastSave="0" documentId="13_ncr:1_{CD80C8CA-31D1-4578-B499-1D188BD6CD0E}" xr6:coauthVersionLast="43" xr6:coauthVersionMax="43" xr10:uidLastSave="{00000000-0000-0000-0000-000000000000}"/>
  <bookViews>
    <workbookView xWindow="-120" yWindow="-120" windowWidth="38640" windowHeight="15840" xr2:uid="{00000000-000D-0000-FFFF-FFFF00000000}"/>
  </bookViews>
  <sheets>
    <sheet name="Exemplo" sheetId="1" r:id="rId1"/>
  </sheets>
  <definedNames>
    <definedName name="_xlnm.Print_Titles" localSheetId="0">Exemplo!$4:$4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5" i="1"/>
  <c r="W6" i="1"/>
  <c r="W7" i="1"/>
  <c r="W8" i="1"/>
  <c r="W9" i="1"/>
  <c r="W10" i="1"/>
  <c r="W11" i="1"/>
  <c r="W12" i="1"/>
  <c r="W13" i="1"/>
  <c r="W5" i="1"/>
  <c r="V6" i="1"/>
  <c r="V7" i="1"/>
  <c r="V8" i="1"/>
  <c r="V9" i="1"/>
  <c r="V10" i="1"/>
  <c r="V11" i="1"/>
  <c r="V12" i="1"/>
  <c r="V13" i="1"/>
  <c r="V5" i="1"/>
  <c r="U13" i="1"/>
  <c r="U7" i="1"/>
  <c r="U5" i="1"/>
  <c r="U6" i="1"/>
  <c r="U8" i="1"/>
  <c r="U9" i="1"/>
  <c r="U10" i="1"/>
  <c r="U11" i="1"/>
  <c r="U12" i="1"/>
  <c r="S6" i="1"/>
  <c r="S7" i="1"/>
  <c r="S8" i="1"/>
  <c r="S9" i="1"/>
  <c r="S10" i="1"/>
  <c r="S11" i="1"/>
  <c r="S12" i="1"/>
  <c r="S13" i="1"/>
  <c r="S5" i="1"/>
  <c r="R6" i="1"/>
  <c r="R7" i="1"/>
  <c r="R8" i="1"/>
  <c r="R9" i="1"/>
  <c r="R10" i="1"/>
  <c r="R11" i="1"/>
  <c r="R12" i="1"/>
  <c r="R13" i="1"/>
  <c r="R5" i="1"/>
  <c r="Q6" i="1"/>
  <c r="Q7" i="1"/>
  <c r="Q8" i="1"/>
  <c r="Q9" i="1"/>
  <c r="Q10" i="1"/>
  <c r="Q11" i="1"/>
  <c r="Q12" i="1"/>
  <c r="Q13" i="1"/>
  <c r="Q5" i="1"/>
  <c r="P6" i="1"/>
  <c r="P7" i="1"/>
  <c r="P8" i="1"/>
  <c r="P9" i="1"/>
  <c r="P10" i="1"/>
  <c r="P11" i="1"/>
  <c r="P12" i="1"/>
  <c r="P13" i="1"/>
  <c r="P5" i="1"/>
  <c r="N6" i="1"/>
  <c r="N7" i="1"/>
  <c r="N8" i="1"/>
  <c r="N9" i="1"/>
  <c r="N10" i="1"/>
  <c r="N11" i="1"/>
  <c r="N12" i="1"/>
  <c r="N13" i="1"/>
  <c r="N5" i="1"/>
  <c r="M6" i="1"/>
  <c r="M7" i="1"/>
  <c r="M8" i="1"/>
  <c r="M9" i="1"/>
  <c r="M10" i="1"/>
  <c r="M11" i="1"/>
  <c r="M12" i="1"/>
  <c r="M13" i="1"/>
  <c r="M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</author>
  </authors>
  <commentList>
    <comment ref="M1" authorId="0" shapeId="0" xr:uid="{78C0ACDD-245F-48E9-8FC6-1034AF361371}">
      <text>
        <r>
          <rPr>
            <b/>
            <sz val="9"/>
            <color indexed="81"/>
            <rFont val="Segoe UI"/>
            <family val="2"/>
          </rPr>
          <t>Parâmetro: MARGEM_MBC_SUBTRAI_IR_BASE_CALCULO</t>
        </r>
      </text>
    </comment>
    <comment ref="N1" authorId="0" shapeId="0" xr:uid="{4BDB048B-25B8-4849-B0FD-B2ECDAF6982A}">
      <text>
        <r>
          <rPr>
            <b/>
            <sz val="9"/>
            <color indexed="81"/>
            <rFont val="Segoe UI"/>
            <family val="2"/>
          </rPr>
          <t>Parâmetro: MARGEM_MBC_SUBTRAI_CSLL_BASE_CALCULO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2" authorId="0" shapeId="0" xr:uid="{8863F982-CA3D-4581-822B-8F1474ECF82D}">
      <text>
        <r>
          <rPr>
            <b/>
            <sz val="9"/>
            <color indexed="81"/>
            <rFont val="Segoe UI"/>
            <family val="2"/>
          </rPr>
          <t>Parâmetro: MARGEM_MBC_SUBTRAI_IR_ALIQUOTA</t>
        </r>
      </text>
    </comment>
    <comment ref="N2" authorId="0" shapeId="0" xr:uid="{601F4F53-4276-4DEB-AF03-6D85DC8AC5CA}">
      <text>
        <r>
          <rPr>
            <b/>
            <sz val="9"/>
            <color indexed="81"/>
            <rFont val="Segoe UI"/>
            <family val="2"/>
          </rPr>
          <t>Parâmetro: MARGEM_MBC_SUBTRAI_CSLL_ALIQUOTA</t>
        </r>
      </text>
    </comment>
    <comment ref="F4" authorId="0" shapeId="0" xr:uid="{3D2D7FF0-808F-40F3-A3F7-7F9505DB0882}">
      <text>
        <r>
          <rPr>
            <b/>
            <sz val="9"/>
            <color indexed="81"/>
            <rFont val="Segoe UI"/>
            <family val="2"/>
          </rPr>
          <t>Comissão Calculada na Nota Fiscal</t>
        </r>
      </text>
    </comment>
    <comment ref="G4" authorId="0" shapeId="0" xr:uid="{11485F22-4A4B-4B95-81A0-0820A0CB5C05}">
      <text>
        <r>
          <rPr>
            <sz val="9"/>
            <color indexed="81"/>
            <rFont val="Segoe UI"/>
            <family val="2"/>
          </rPr>
          <t>Comissão Calculada na Nota Fiscal</t>
        </r>
      </text>
    </comment>
    <comment ref="H4" authorId="0" shapeId="0" xr:uid="{40123729-F26F-4DB2-8C31-5A7C45277E3A}">
      <text>
        <r>
          <rPr>
            <b/>
            <sz val="9"/>
            <color indexed="81"/>
            <rFont val="Segoe UI"/>
            <family val="2"/>
          </rPr>
          <t>ICMS Calculado na Nota Fiscal</t>
        </r>
      </text>
    </comment>
    <comment ref="I4" authorId="0" shapeId="0" xr:uid="{EB525C94-CE63-48D9-ABD3-65930760EB14}">
      <text>
        <r>
          <rPr>
            <b/>
            <sz val="9"/>
            <color indexed="81"/>
            <rFont val="Segoe UI"/>
            <family val="2"/>
          </rPr>
          <t>Partilha Não Contribuinte Calculada na Nota Fiscal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" authorId="0" shapeId="0" xr:uid="{D850BD19-1997-4BCF-9E16-BA61FCD2831A}">
      <text>
        <r>
          <rPr>
            <b/>
            <sz val="9"/>
            <color indexed="81"/>
            <rFont val="Segoe UI"/>
            <family val="2"/>
          </rPr>
          <t>PIS/COFINS Calculado na Nota Fiscal</t>
        </r>
      </text>
    </comment>
    <comment ref="L4" authorId="0" shapeId="0" xr:uid="{5738171E-CE8D-4AB0-BEE4-7A8F923280AF}">
      <text>
        <r>
          <rPr>
            <b/>
            <sz val="9"/>
            <color indexed="81"/>
            <rFont val="Segoe UI"/>
            <family val="2"/>
          </rPr>
          <t>Custos do Simples Nacional calculado na Nota Fiscal. 
Configurado em:
Caminho: Comercial / Manutenção / Alíquotas do Simples Nacional
* O "Direto a Crédito" que sai na nota fiscal e só parte deste custo.
* DAS é o nome do documento para pagar</t>
        </r>
      </text>
    </comment>
    <comment ref="M4" authorId="0" shapeId="0" xr:uid="{F7D70CAB-7815-42D3-A430-79640864ECFB}">
      <text>
        <r>
          <rPr>
            <sz val="9"/>
            <color indexed="81"/>
            <rFont val="Segoe UI"/>
            <family val="2"/>
          </rPr>
          <t xml:space="preserve">O IRPJ e o CSLL são calculados conforme configurações onde é mencionado a base de Calculo e o percentual, isto é , são impostos aplicados sobre x % do faturamento da empresa.
Esta Regra se aplica a grande maioria das empresas do Regime Normal (Real ou Presumido)
Conforme a atividade da empresa estes percentuais podem mudar, consultar receita federal.
</t>
        </r>
      </text>
    </comment>
    <comment ref="O4" authorId="0" shapeId="0" xr:uid="{1DB9FE98-220E-43D9-AC27-F7EF0B78370A}">
      <text>
        <r>
          <rPr>
            <b/>
            <sz val="9"/>
            <color indexed="81"/>
            <rFont val="Segoe UI"/>
            <family val="2"/>
          </rPr>
          <t>Frete cobrando na Nota Fiscal
Soma No total Liquido</t>
        </r>
      </text>
    </comment>
    <comment ref="P4" authorId="0" shapeId="0" xr:uid="{31886C58-E6F4-4595-BED7-00595A69D560}">
      <text>
        <r>
          <rPr>
            <sz val="9"/>
            <color indexed="81"/>
            <rFont val="Segoe UI"/>
            <family val="2"/>
          </rPr>
          <t>Percentual Informado manualmente na tela de seleção, baseado nas estatísticas do cliente, pois são valores que só viram algum tempo depois da venda.
Caso informado o valor de Conhecimento na Nota fiscal, utiliza este Valor</t>
        </r>
      </text>
    </comment>
    <comment ref="Q4" authorId="0" shapeId="0" xr:uid="{AC80603C-5489-469E-94C4-EF8E6C8BD8AE}">
      <text>
        <r>
          <rPr>
            <sz val="9"/>
            <color indexed="81"/>
            <rFont val="Segoe UI"/>
            <family val="2"/>
          </rPr>
          <t>Percentual Informado manualmente na tela de seleção, baseado nas estatísticas do cliente, pois são valores que só viram algum tempo depois da venda.</t>
        </r>
      </text>
    </comment>
    <comment ref="R4" authorId="0" shapeId="0" xr:uid="{64F4EEAC-480E-477C-83F8-633DCE55B8F4}">
      <text>
        <r>
          <rPr>
            <b/>
            <sz val="9"/>
            <color indexed="81"/>
            <rFont val="Segoe UI"/>
            <family val="2"/>
          </rPr>
          <t>Percentual Informado manualmente na tela de seleção, baseado nas estatísticas do cliente, pois são valores que só viram algum tempo depois da venda.</t>
        </r>
      </text>
    </comment>
    <comment ref="S4" authorId="0" shapeId="0" xr:uid="{6A3CB078-AEBF-49C0-8D0E-D644FD838DFD}">
      <text>
        <r>
          <rPr>
            <sz val="9"/>
            <color indexed="81"/>
            <rFont val="Segoe UI"/>
            <family val="2"/>
          </rPr>
          <t xml:space="preserve">Conforme a seleção na tela  subtrai todos os custos de venda.
Subtrai Impostos , comissões e custos fixos e variáveis estimados.
Somado Frete caso tiver na nota fiscal
</t>
        </r>
      </text>
    </comment>
    <comment ref="T4" authorId="0" shapeId="0" xr:uid="{BB0A3821-698D-4BA0-BB00-D9A2D8EB5E17}">
      <text>
        <r>
          <rPr>
            <b/>
            <sz val="9"/>
            <color indexed="81"/>
            <rFont val="Segoe UI"/>
            <family val="2"/>
          </rPr>
          <t xml:space="preserve">Custo de compra do Item.
Caso a Nota Fiscal/Pedido estiver calculando rentabilidade, utilizará o mesmo custo calculado segundo a configuração da rentabilidade.
Determinação da tabela de Custo:
Caso não informada a tabela na tela de seleção, O sistema verifica a configuração: COD_TAB_PRECO_CUSTO_GM.
Caso não informada uma tabela especifica nesta configuração, assume a tabela padrão de custo: COD_TAB_PRECO_CUSTO
Obtenção do Custo:
Por padrão, o sistema obterá o custo processado no fechamento mensal, caso seja o mês corrente ou não tenha fechamento mensal o custo será o atual.
* Caso na tela de seleção estiver marcado a opção de “Custo da Estrutura” o sistema fará o calculo da tela de estrutura baseado em sua composição com valores atuais. 
</t>
        </r>
      </text>
    </comment>
    <comment ref="U4" authorId="0" shapeId="0" xr:uid="{EAF5D203-A461-4D77-BE4C-3F2E94134430}">
      <text>
        <r>
          <rPr>
            <b/>
            <sz val="9"/>
            <color indexed="81"/>
            <rFont val="Segoe UI"/>
            <family val="2"/>
          </rPr>
          <t xml:space="preserve">Custo total do Item na Nota fiscal (Custo X Qtd)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4" authorId="0" shapeId="0" xr:uid="{E775D700-5224-42D0-BC61-A75630088B03}">
      <text>
        <r>
          <rPr>
            <b/>
            <sz val="9"/>
            <color indexed="81"/>
            <rFont val="Segoe UI"/>
            <family val="2"/>
          </rPr>
          <t xml:space="preserve">Margem de Contribuição.
Valor resultante da venda liquida subtraído do custo de compra, valor aproximado que ”sobrou” da venda.
</t>
        </r>
      </text>
    </comment>
    <comment ref="W4" authorId="0" shapeId="0" xr:uid="{A01B9D33-8FCC-48E8-91FF-ABF19A22FA98}">
      <text>
        <r>
          <rPr>
            <b/>
            <sz val="9"/>
            <color indexed="81"/>
            <rFont val="Segoe UI"/>
            <family val="2"/>
          </rPr>
          <t xml:space="preserve">% da Margem de Contribuição.
Percentual do valor que sobrou perante o total vendido do item
</t>
        </r>
      </text>
    </comment>
    <comment ref="X4" authorId="0" shapeId="0" xr:uid="{B24D9EF1-4A17-4B8A-8B6E-1C9C90648B6F}">
      <text>
        <r>
          <rPr>
            <b/>
            <sz val="9"/>
            <color indexed="81"/>
            <rFont val="Segoe UI"/>
            <family val="2"/>
          </rPr>
          <t>O “Fator” é uma outra forma de ver o resultado, calculando quantas vezes o valor liquido de venda é perante o custo</t>
        </r>
      </text>
    </comment>
  </commentList>
</comments>
</file>

<file path=xl/sharedStrings.xml><?xml version="1.0" encoding="utf-8"?>
<sst xmlns="http://schemas.openxmlformats.org/spreadsheetml/2006/main" count="51" uniqueCount="35">
  <si>
    <t>Tipo de Documento</t>
  </si>
  <si>
    <t>Documento</t>
  </si>
  <si>
    <t>Item</t>
  </si>
  <si>
    <t>Total</t>
  </si>
  <si>
    <t>Comissão</t>
  </si>
  <si>
    <t>Comissão 2</t>
  </si>
  <si>
    <t>Pis</t>
  </si>
  <si>
    <t>Cofins</t>
  </si>
  <si>
    <t>Valor Simples Nacional</t>
  </si>
  <si>
    <t>Frete Cob.</t>
  </si>
  <si>
    <t>Frete Pago</t>
  </si>
  <si>
    <t>Custo Fixo</t>
  </si>
  <si>
    <t>Custo Variável</t>
  </si>
  <si>
    <t>Total Líquido</t>
  </si>
  <si>
    <t>Custo Unit.</t>
  </si>
  <si>
    <t>Custo Total</t>
  </si>
  <si>
    <t>Mc</t>
  </si>
  <si>
    <t>%mc</t>
  </si>
  <si>
    <t>Fator</t>
  </si>
  <si>
    <t>Nota Fiscal</t>
  </si>
  <si>
    <t/>
  </si>
  <si>
    <t>(VARIOS)</t>
  </si>
  <si>
    <t>Item 1</t>
  </si>
  <si>
    <t>Item 3</t>
  </si>
  <si>
    <t>Item 4</t>
  </si>
  <si>
    <t>Item 5</t>
  </si>
  <si>
    <t>Item 6</t>
  </si>
  <si>
    <t>Item 7</t>
  </si>
  <si>
    <t>Base de Calculo:</t>
  </si>
  <si>
    <t>Alíquota:</t>
  </si>
  <si>
    <t>Qtd.</t>
  </si>
  <si>
    <t>ICMS</t>
  </si>
  <si>
    <t>ICMS Partilha</t>
  </si>
  <si>
    <t>IRPJ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</si>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</sst>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[Red]\-#,##0.00;"/>
    <numFmt numFmtId="165" formatCode="###0;[Red]\-###0;"/>
    <numFmt numFmtId="166" formatCode="#,##0.00_ ;\-#,##0.00\ "/>
    <numFmt numFmtId="167" formatCode="#,##0.00_ ;[Red]\-#,##0.00\ "/>
  </numFmts>
  <fonts count="29" x14ac:knownFonts="1">
    <font>
      <sz val="10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</font>
    <font>
      <sz val="10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7">
    <xf numFmtId="0" fontId="0" fillId="0" borderId="0" xfId="0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top"/>
    </xf>
    <xf numFmtId="166" fontId="19" fillId="0" borderId="0" xfId="42" applyNumberFormat="1" applyFont="1" applyAlignment="1">
      <alignment horizontal="right" vertical="top"/>
    </xf>
    <xf numFmtId="0" fontId="21" fillId="0" borderId="0" xfId="0" applyFont="1">
      <alignment horizontal="left" vertical="top"/>
    </xf>
    <xf numFmtId="165" fontId="22" fillId="0" borderId="0" xfId="0" applyNumberFormat="1" applyFont="1" applyAlignment="1">
      <alignment horizontal="right" vertical="top"/>
    </xf>
    <xf numFmtId="164" fontId="22" fillId="0" borderId="0" xfId="0" applyNumberFormat="1" applyFont="1" applyAlignment="1">
      <alignment horizontal="right" vertical="top"/>
    </xf>
    <xf numFmtId="166" fontId="22" fillId="0" borderId="0" xfId="42" applyNumberFormat="1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5" fillId="0" borderId="0" xfId="0" applyFont="1">
      <alignment horizontal="left" vertical="top"/>
    </xf>
    <xf numFmtId="165" fontId="23" fillId="0" borderId="0" xfId="0" applyNumberFormat="1" applyFont="1" applyAlignment="1">
      <alignment horizontal="right" vertical="top"/>
    </xf>
    <xf numFmtId="164" fontId="23" fillId="0" borderId="0" xfId="0" applyNumberFormat="1" applyFont="1" applyAlignment="1">
      <alignment horizontal="right" vertical="top"/>
    </xf>
    <xf numFmtId="166" fontId="23" fillId="0" borderId="0" xfId="42" applyNumberFormat="1" applyFont="1" applyAlignment="1">
      <alignment horizontal="right" vertical="top"/>
    </xf>
    <xf numFmtId="166" fontId="24" fillId="0" borderId="0" xfId="42" applyNumberFormat="1" applyFont="1" applyAlignment="1">
      <alignment horizontal="right" vertical="top"/>
    </xf>
    <xf numFmtId="9" fontId="0" fillId="0" borderId="0" xfId="0" applyNumberFormat="1">
      <alignment horizontal="left" vertical="top"/>
    </xf>
    <xf numFmtId="9" fontId="21" fillId="0" borderId="0" xfId="0" applyNumberFormat="1" applyFont="1" applyAlignment="1">
      <alignment horizontal="right" vertical="top"/>
    </xf>
    <xf numFmtId="9" fontId="21" fillId="0" borderId="0" xfId="43" applyFont="1" applyAlignment="1">
      <alignment horizontal="right" vertical="top"/>
    </xf>
    <xf numFmtId="43" fontId="0" fillId="0" borderId="0" xfId="42" applyFont="1" applyAlignment="1">
      <alignment horizontal="left" vertical="top"/>
    </xf>
    <xf numFmtId="164" fontId="28" fillId="0" borderId="0" xfId="0" applyNumberFormat="1" applyFont="1" applyAlignment="1">
      <alignment horizontal="right" vertical="top"/>
    </xf>
    <xf numFmtId="166" fontId="28" fillId="0" borderId="0" xfId="42" applyNumberFormat="1" applyFont="1" applyAlignment="1">
      <alignment horizontal="right" vertical="top"/>
    </xf>
    <xf numFmtId="10" fontId="23" fillId="0" borderId="0" xfId="43" applyNumberFormat="1" applyFont="1" applyAlignment="1">
      <alignment horizontal="right" vertical="top"/>
    </xf>
    <xf numFmtId="10" fontId="28" fillId="0" borderId="0" xfId="43" applyNumberFormat="1" applyFont="1" applyAlignment="1">
      <alignment horizontal="right" vertical="top"/>
    </xf>
    <xf numFmtId="167" fontId="0" fillId="0" borderId="0" xfId="0" applyNumberFormat="1">
      <alignment horizontal="left" vertical="top"/>
    </xf>
    <xf numFmtId="10" fontId="0" fillId="0" borderId="0" xfId="43" applyNumberFormat="1" applyFont="1" applyAlignment="1">
      <alignment horizontal="left" vertical="top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tabSelected="1" workbookViewId="0"/>
  </sheetViews>
  <sheetFormatPr defaultRowHeight="12.75" x14ac:dyDescent="0.2"/>
  <cols>
    <col min="1" max="1" width="12.42578125" customWidth="1"/>
    <col min="2" max="2" width="12.42578125" bestFit="1" customWidth="1"/>
    <col min="3" max="3" width="9.140625" bestFit="1" customWidth="1"/>
    <col min="4" max="4" width="4.7109375" bestFit="1" customWidth="1"/>
    <col min="5" max="5" width="8.140625" bestFit="1" customWidth="1"/>
    <col min="6" max="6" width="10" bestFit="1" customWidth="1"/>
    <col min="7" max="7" width="11.7109375" bestFit="1" customWidth="1"/>
    <col min="8" max="8" width="6.5703125" bestFit="1" customWidth="1"/>
    <col min="9" max="9" width="13.7109375" bestFit="1" customWidth="1"/>
    <col min="10" max="10" width="5.5703125" bestFit="1" customWidth="1"/>
    <col min="11" max="11" width="6.85546875" bestFit="1" customWidth="1"/>
    <col min="12" max="12" width="14.42578125" customWidth="1"/>
    <col min="13" max="13" width="6.5703125" bestFit="1" customWidth="1"/>
    <col min="14" max="14" width="5.5703125" bestFit="1" customWidth="1"/>
    <col min="15" max="15" width="10.85546875" bestFit="1" customWidth="1"/>
    <col min="16" max="16" width="11.42578125" bestFit="1" customWidth="1"/>
    <col min="17" max="17" width="10.85546875" bestFit="1" customWidth="1"/>
    <col min="18" max="18" width="15" bestFit="1" customWidth="1"/>
    <col min="19" max="19" width="14" bestFit="1" customWidth="1"/>
    <col min="20" max="20" width="11.7109375" bestFit="1" customWidth="1"/>
    <col min="21" max="21" width="12" bestFit="1" customWidth="1"/>
    <col min="22" max="22" width="7" bestFit="1" customWidth="1"/>
    <col min="23" max="23" width="7.85546875" bestFit="1" customWidth="1"/>
    <col min="24" max="24" width="6.140625" bestFit="1" customWidth="1"/>
  </cols>
  <sheetData>
    <row r="1" spans="1:27" x14ac:dyDescent="0.2">
      <c r="L1" s="6" t="s">
        <v>28</v>
      </c>
      <c r="M1" s="18">
        <v>0.08</v>
      </c>
      <c r="N1" s="18">
        <v>0.12</v>
      </c>
    </row>
    <row r="2" spans="1:27" x14ac:dyDescent="0.2">
      <c r="L2" s="6" t="s">
        <v>29</v>
      </c>
      <c r="M2" s="18">
        <v>0.15</v>
      </c>
      <c r="N2" s="18">
        <v>0.09</v>
      </c>
      <c r="O2" s="6"/>
      <c r="P2" s="19">
        <v>0.02</v>
      </c>
      <c r="Q2" s="19">
        <v>0.01</v>
      </c>
      <c r="R2" s="19">
        <v>0.01</v>
      </c>
    </row>
    <row r="4" spans="1:27" s="1" customFormat="1" ht="15.75" x14ac:dyDescent="0.2">
      <c r="A4" s="10" t="s">
        <v>0</v>
      </c>
      <c r="B4" s="10" t="s">
        <v>1</v>
      </c>
      <c r="C4" s="10" t="s">
        <v>2</v>
      </c>
      <c r="D4" s="11" t="s">
        <v>30</v>
      </c>
      <c r="E4" s="11" t="s">
        <v>3</v>
      </c>
      <c r="F4" s="11" t="s">
        <v>4</v>
      </c>
      <c r="G4" s="11" t="s">
        <v>5</v>
      </c>
      <c r="H4" s="11" t="s">
        <v>31</v>
      </c>
      <c r="I4" s="10" t="s">
        <v>32</v>
      </c>
      <c r="J4" s="11" t="s">
        <v>6</v>
      </c>
      <c r="K4" s="11" t="s">
        <v>7</v>
      </c>
      <c r="L4" s="11" t="s">
        <v>8</v>
      </c>
      <c r="M4" s="10" t="s">
        <v>33</v>
      </c>
      <c r="N4" s="10" t="s">
        <v>34</v>
      </c>
      <c r="O4" s="16" t="s">
        <v>9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U4" s="16" t="s">
        <v>15</v>
      </c>
      <c r="V4" s="16" t="s">
        <v>16</v>
      </c>
      <c r="W4" s="11" t="s">
        <v>17</v>
      </c>
      <c r="X4" s="11" t="s">
        <v>18</v>
      </c>
    </row>
    <row r="5" spans="1:27" ht="15" x14ac:dyDescent="0.2">
      <c r="A5" s="12" t="s">
        <v>19</v>
      </c>
      <c r="B5" s="13">
        <v>2215</v>
      </c>
      <c r="C5" s="12" t="s">
        <v>22</v>
      </c>
      <c r="D5" s="12" t="s">
        <v>20</v>
      </c>
      <c r="E5" s="14">
        <v>1241.17</v>
      </c>
      <c r="F5" s="14">
        <v>62.058500000000002</v>
      </c>
      <c r="G5" s="15">
        <v>0</v>
      </c>
      <c r="H5" s="15">
        <v>0</v>
      </c>
      <c r="I5" s="15">
        <v>12</v>
      </c>
      <c r="J5" s="14">
        <v>8.1300000000000008</v>
      </c>
      <c r="K5" s="14">
        <v>37.54</v>
      </c>
      <c r="L5" s="15">
        <v>30</v>
      </c>
      <c r="M5" s="14">
        <f>$M$1*$M$2*E5</f>
        <v>14.89404</v>
      </c>
      <c r="N5" s="14">
        <f>$N$1*$N$2*E5</f>
        <v>13.404636</v>
      </c>
      <c r="O5" s="15">
        <v>10</v>
      </c>
      <c r="P5" s="15">
        <f>P$2*$E5</f>
        <v>24.823400000000003</v>
      </c>
      <c r="Q5" s="15">
        <f>Q$2*$E5</f>
        <v>12.411700000000002</v>
      </c>
      <c r="R5" s="15">
        <f>R$2*$E5</f>
        <v>12.411700000000002</v>
      </c>
      <c r="S5" s="15">
        <f>E5-F5-G5-H5-I5-J5-K5-L5-M5-N5-P5-Q5-R5+O5</f>
        <v>1023.4960239999999</v>
      </c>
      <c r="T5" s="15" t="s">
        <v>20</v>
      </c>
      <c r="U5" s="15">
        <f>SUM(U6)</f>
        <v>841.52468749999991</v>
      </c>
      <c r="V5" s="15">
        <f>S5-U5</f>
        <v>181.97133650000001</v>
      </c>
      <c r="W5" s="23">
        <f>V5/E5</f>
        <v>0.14661274160670978</v>
      </c>
      <c r="X5" s="14">
        <f>S5/U5</f>
        <v>1.2162400452452562</v>
      </c>
      <c r="Z5" s="17"/>
      <c r="AA5" s="25"/>
    </row>
    <row r="6" spans="1:27" ht="15" x14ac:dyDescent="0.2">
      <c r="A6" t="s">
        <v>19</v>
      </c>
      <c r="B6" s="3">
        <v>2215</v>
      </c>
      <c r="C6" t="s">
        <v>22</v>
      </c>
      <c r="D6" s="4">
        <v>7</v>
      </c>
      <c r="E6" s="4">
        <v>1241.17</v>
      </c>
      <c r="F6" s="4">
        <v>62.058500000000002</v>
      </c>
      <c r="G6" s="5">
        <v>0</v>
      </c>
      <c r="H6" s="5">
        <v>0</v>
      </c>
      <c r="I6" s="5">
        <v>12</v>
      </c>
      <c r="J6" s="4">
        <v>8.1300000000000008</v>
      </c>
      <c r="K6" s="4">
        <v>37.54</v>
      </c>
      <c r="L6" s="5">
        <v>30</v>
      </c>
      <c r="M6" s="21">
        <f t="shared" ref="M6:M13" si="0">$M$1*$M$2*E6</f>
        <v>14.89404</v>
      </c>
      <c r="N6" s="21">
        <f t="shared" ref="N6:N13" si="1">$N$1*$N$2*E6</f>
        <v>13.404636</v>
      </c>
      <c r="O6" s="5">
        <v>10</v>
      </c>
      <c r="P6" s="22">
        <f t="shared" ref="P6:R13" si="2">P$2*$E6</f>
        <v>24.823400000000003</v>
      </c>
      <c r="Q6" s="22">
        <f t="shared" si="2"/>
        <v>12.411700000000002</v>
      </c>
      <c r="R6" s="22">
        <f t="shared" si="2"/>
        <v>12.411700000000002</v>
      </c>
      <c r="S6" s="22">
        <f t="shared" ref="S6:S13" si="3">E6-F6-G6-H6-I6-J6-K6-L6-M6-N6-P6-Q6-R6+O6</f>
        <v>1023.4960239999999</v>
      </c>
      <c r="T6" s="5">
        <v>120.21781249999999</v>
      </c>
      <c r="U6" s="15">
        <f t="shared" ref="U6:U13" si="4">T6*D6</f>
        <v>841.52468749999991</v>
      </c>
      <c r="V6" s="22">
        <f t="shared" ref="V6:V13" si="5">S6-U6</f>
        <v>181.97133650000001</v>
      </c>
      <c r="W6" s="24">
        <f t="shared" ref="W6:W13" si="6">V6/E6</f>
        <v>0.14661274160670978</v>
      </c>
      <c r="X6" s="21">
        <f t="shared" ref="X6:X13" si="7">S6/U6</f>
        <v>1.2162400452452562</v>
      </c>
    </row>
    <row r="7" spans="1:27" ht="15" x14ac:dyDescent="0.2">
      <c r="A7" s="12" t="s">
        <v>19</v>
      </c>
      <c r="B7" s="13">
        <v>2216</v>
      </c>
      <c r="C7" s="12" t="s">
        <v>21</v>
      </c>
      <c r="D7" s="12" t="s">
        <v>20</v>
      </c>
      <c r="E7" s="14">
        <v>858.5</v>
      </c>
      <c r="F7" s="14">
        <v>42.925000000000004</v>
      </c>
      <c r="G7" s="15">
        <v>0</v>
      </c>
      <c r="H7" s="14">
        <v>145.95000000000002</v>
      </c>
      <c r="I7" s="15">
        <v>0</v>
      </c>
      <c r="J7" s="14">
        <v>5.58</v>
      </c>
      <c r="K7" s="14">
        <v>25.75</v>
      </c>
      <c r="L7" s="15">
        <v>0</v>
      </c>
      <c r="M7" s="14">
        <f t="shared" si="0"/>
        <v>10.302</v>
      </c>
      <c r="N7" s="14">
        <f t="shared" si="1"/>
        <v>9.2717999999999989</v>
      </c>
      <c r="O7" s="15">
        <v>0</v>
      </c>
      <c r="P7" s="15">
        <f t="shared" si="2"/>
        <v>17.170000000000002</v>
      </c>
      <c r="Q7" s="15">
        <f t="shared" si="2"/>
        <v>8.5850000000000009</v>
      </c>
      <c r="R7" s="15">
        <f t="shared" si="2"/>
        <v>8.5850000000000009</v>
      </c>
      <c r="S7" s="15">
        <f t="shared" si="3"/>
        <v>584.38119999999992</v>
      </c>
      <c r="T7" s="15" t="s">
        <v>20</v>
      </c>
      <c r="U7" s="15">
        <f>SUM(U8:U12)</f>
        <v>595.66500000000008</v>
      </c>
      <c r="V7" s="15">
        <f t="shared" si="5"/>
        <v>-11.283800000000156</v>
      </c>
      <c r="W7" s="23">
        <f t="shared" si="6"/>
        <v>-1.3143622597554054E-2</v>
      </c>
      <c r="X7" s="14">
        <f t="shared" si="7"/>
        <v>0.98105680206156121</v>
      </c>
      <c r="AA7" s="26"/>
    </row>
    <row r="8" spans="1:27" ht="15" x14ac:dyDescent="0.2">
      <c r="A8" t="s">
        <v>19</v>
      </c>
      <c r="B8" s="3">
        <v>2216</v>
      </c>
      <c r="C8" t="s">
        <v>23</v>
      </c>
      <c r="D8" s="4">
        <v>1</v>
      </c>
      <c r="E8" s="4">
        <v>111.05</v>
      </c>
      <c r="F8" s="4">
        <v>5.5525000000000002</v>
      </c>
      <c r="G8" s="5">
        <v>0</v>
      </c>
      <c r="H8" s="4">
        <v>18.88</v>
      </c>
      <c r="I8" s="5">
        <v>0</v>
      </c>
      <c r="J8" s="4">
        <v>0.72</v>
      </c>
      <c r="K8" s="4">
        <v>3.33</v>
      </c>
      <c r="L8" s="5">
        <v>0</v>
      </c>
      <c r="M8" s="21">
        <f t="shared" si="0"/>
        <v>1.3326</v>
      </c>
      <c r="N8" s="21">
        <f t="shared" si="1"/>
        <v>1.1993399999999999</v>
      </c>
      <c r="O8" s="5">
        <v>0</v>
      </c>
      <c r="P8" s="22">
        <f t="shared" si="2"/>
        <v>2.2210000000000001</v>
      </c>
      <c r="Q8" s="22">
        <f t="shared" si="2"/>
        <v>1.1105</v>
      </c>
      <c r="R8" s="22">
        <f t="shared" si="2"/>
        <v>1.1105</v>
      </c>
      <c r="S8" s="22">
        <f t="shared" si="3"/>
        <v>75.593559999999997</v>
      </c>
      <c r="T8" s="5">
        <v>67.685000000000002</v>
      </c>
      <c r="U8" s="15">
        <f t="shared" si="4"/>
        <v>67.685000000000002</v>
      </c>
      <c r="V8" s="22">
        <f t="shared" si="5"/>
        <v>7.9085599999999943</v>
      </c>
      <c r="W8" s="24">
        <f t="shared" si="6"/>
        <v>7.1216208914903142E-2</v>
      </c>
      <c r="X8" s="21">
        <f t="shared" si="7"/>
        <v>1.1168436137992168</v>
      </c>
    </row>
    <row r="9" spans="1:27" ht="15" x14ac:dyDescent="0.2">
      <c r="A9" t="s">
        <v>19</v>
      </c>
      <c r="B9" s="3">
        <v>2216</v>
      </c>
      <c r="C9" t="s">
        <v>24</v>
      </c>
      <c r="D9" s="4">
        <v>1</v>
      </c>
      <c r="E9" s="4">
        <v>120.06</v>
      </c>
      <c r="F9" s="4">
        <v>6.0030000000000001</v>
      </c>
      <c r="G9" s="5">
        <v>0</v>
      </c>
      <c r="H9" s="4">
        <v>20.41</v>
      </c>
      <c r="I9" s="5">
        <v>0</v>
      </c>
      <c r="J9" s="4">
        <v>0.78</v>
      </c>
      <c r="K9" s="4">
        <v>3.6</v>
      </c>
      <c r="L9" s="5">
        <v>0</v>
      </c>
      <c r="M9" s="21">
        <f t="shared" si="0"/>
        <v>1.44072</v>
      </c>
      <c r="N9" s="21">
        <f t="shared" si="1"/>
        <v>1.2966479999999998</v>
      </c>
      <c r="O9" s="5">
        <v>0</v>
      </c>
      <c r="P9" s="22">
        <f t="shared" si="2"/>
        <v>2.4012000000000002</v>
      </c>
      <c r="Q9" s="22">
        <f t="shared" si="2"/>
        <v>1.2006000000000001</v>
      </c>
      <c r="R9" s="22">
        <f t="shared" si="2"/>
        <v>1.2006000000000001</v>
      </c>
      <c r="S9" s="22">
        <f t="shared" si="3"/>
        <v>81.727232000000015</v>
      </c>
      <c r="T9" s="5">
        <v>129.285</v>
      </c>
      <c r="U9" s="15">
        <f t="shared" si="4"/>
        <v>129.285</v>
      </c>
      <c r="V9" s="22">
        <f t="shared" si="5"/>
        <v>-47.557767999999982</v>
      </c>
      <c r="W9" s="24">
        <f t="shared" si="6"/>
        <v>-0.39611667499583525</v>
      </c>
      <c r="X9" s="21">
        <f t="shared" si="7"/>
        <v>0.63214782844104123</v>
      </c>
    </row>
    <row r="10" spans="1:27" ht="15" x14ac:dyDescent="0.2">
      <c r="A10" t="s">
        <v>19</v>
      </c>
      <c r="B10" s="3">
        <v>2216</v>
      </c>
      <c r="C10" t="s">
        <v>25</v>
      </c>
      <c r="D10" s="4">
        <v>1</v>
      </c>
      <c r="E10" s="4">
        <v>112.21000000000001</v>
      </c>
      <c r="F10" s="4">
        <v>5.6105</v>
      </c>
      <c r="G10" s="5">
        <v>0</v>
      </c>
      <c r="H10" s="4">
        <v>19.080000000000002</v>
      </c>
      <c r="I10" s="5">
        <v>0</v>
      </c>
      <c r="J10" s="4">
        <v>0.73</v>
      </c>
      <c r="K10" s="4">
        <v>3.37</v>
      </c>
      <c r="L10" s="5">
        <v>0</v>
      </c>
      <c r="M10" s="21">
        <f t="shared" si="0"/>
        <v>1.3465200000000002</v>
      </c>
      <c r="N10" s="21">
        <f t="shared" si="1"/>
        <v>1.2118679999999999</v>
      </c>
      <c r="O10" s="5">
        <v>0</v>
      </c>
      <c r="P10" s="22">
        <f t="shared" si="2"/>
        <v>2.2442000000000002</v>
      </c>
      <c r="Q10" s="22">
        <f t="shared" si="2"/>
        <v>1.1221000000000001</v>
      </c>
      <c r="R10" s="22">
        <f t="shared" si="2"/>
        <v>1.1221000000000001</v>
      </c>
      <c r="S10" s="22">
        <f t="shared" si="3"/>
        <v>76.372711999999993</v>
      </c>
      <c r="T10" s="5">
        <v>63.835000000000001</v>
      </c>
      <c r="U10" s="15">
        <f t="shared" si="4"/>
        <v>63.835000000000001</v>
      </c>
      <c r="V10" s="22">
        <f t="shared" si="5"/>
        <v>12.537711999999992</v>
      </c>
      <c r="W10" s="24">
        <f t="shared" si="6"/>
        <v>0.1117343552268068</v>
      </c>
      <c r="X10" s="21">
        <f t="shared" si="7"/>
        <v>1.1964081146706351</v>
      </c>
    </row>
    <row r="11" spans="1:27" ht="15" x14ac:dyDescent="0.2">
      <c r="A11" t="s">
        <v>19</v>
      </c>
      <c r="B11" s="3">
        <v>2216</v>
      </c>
      <c r="C11" t="s">
        <v>26</v>
      </c>
      <c r="D11" s="4">
        <v>1</v>
      </c>
      <c r="E11" s="4">
        <v>257.74</v>
      </c>
      <c r="F11" s="4">
        <v>12.887</v>
      </c>
      <c r="G11" s="5">
        <v>0</v>
      </c>
      <c r="H11" s="4">
        <v>43.82</v>
      </c>
      <c r="I11" s="5">
        <v>0</v>
      </c>
      <c r="J11" s="4">
        <v>1.68</v>
      </c>
      <c r="K11" s="4">
        <v>7.73</v>
      </c>
      <c r="L11" s="5">
        <v>0</v>
      </c>
      <c r="M11" s="21">
        <f t="shared" si="0"/>
        <v>3.0928800000000001</v>
      </c>
      <c r="N11" s="21">
        <f t="shared" si="1"/>
        <v>2.7835919999999996</v>
      </c>
      <c r="O11" s="5">
        <v>0</v>
      </c>
      <c r="P11" s="22">
        <f t="shared" si="2"/>
        <v>5.1548000000000007</v>
      </c>
      <c r="Q11" s="22">
        <f t="shared" si="2"/>
        <v>2.5774000000000004</v>
      </c>
      <c r="R11" s="22">
        <f t="shared" si="2"/>
        <v>2.5774000000000004</v>
      </c>
      <c r="S11" s="22">
        <f t="shared" si="3"/>
        <v>175.43692799999999</v>
      </c>
      <c r="T11" s="5">
        <v>167.52</v>
      </c>
      <c r="U11" s="15">
        <f t="shared" si="4"/>
        <v>167.52</v>
      </c>
      <c r="V11" s="22">
        <f t="shared" si="5"/>
        <v>7.9169279999999844</v>
      </c>
      <c r="W11" s="24">
        <f t="shared" si="6"/>
        <v>3.0716722278264857E-2</v>
      </c>
      <c r="X11" s="21">
        <f t="shared" si="7"/>
        <v>1.047259598853868</v>
      </c>
    </row>
    <row r="12" spans="1:27" ht="15" x14ac:dyDescent="0.2">
      <c r="A12" t="s">
        <v>19</v>
      </c>
      <c r="B12" s="3">
        <v>2216</v>
      </c>
      <c r="C12" t="s">
        <v>27</v>
      </c>
      <c r="D12" s="4">
        <v>1</v>
      </c>
      <c r="E12" s="4">
        <v>257.44</v>
      </c>
      <c r="F12" s="4">
        <v>12.872</v>
      </c>
      <c r="G12" s="5">
        <v>0</v>
      </c>
      <c r="H12" s="4">
        <v>43.76</v>
      </c>
      <c r="I12" s="5">
        <v>0</v>
      </c>
      <c r="J12" s="4">
        <v>1.67</v>
      </c>
      <c r="K12" s="4">
        <v>7.72</v>
      </c>
      <c r="L12" s="5">
        <v>0</v>
      </c>
      <c r="M12" s="21">
        <f t="shared" si="0"/>
        <v>3.08928</v>
      </c>
      <c r="N12" s="21">
        <f t="shared" si="1"/>
        <v>2.7803519999999997</v>
      </c>
      <c r="O12" s="5">
        <v>0</v>
      </c>
      <c r="P12" s="22">
        <f t="shared" si="2"/>
        <v>5.1488000000000005</v>
      </c>
      <c r="Q12" s="22">
        <f t="shared" si="2"/>
        <v>2.5744000000000002</v>
      </c>
      <c r="R12" s="22">
        <f t="shared" si="2"/>
        <v>2.5744000000000002</v>
      </c>
      <c r="S12" s="22">
        <f t="shared" si="3"/>
        <v>175.25076800000002</v>
      </c>
      <c r="T12" s="5">
        <v>167.34</v>
      </c>
      <c r="U12" s="15">
        <f t="shared" si="4"/>
        <v>167.34</v>
      </c>
      <c r="V12" s="22">
        <f t="shared" si="5"/>
        <v>7.9107680000000187</v>
      </c>
      <c r="W12" s="24">
        <f t="shared" si="6"/>
        <v>3.0728589185829779E-2</v>
      </c>
      <c r="X12" s="21">
        <f t="shared" si="7"/>
        <v>1.0472736225648382</v>
      </c>
    </row>
    <row r="13" spans="1:27" ht="15" x14ac:dyDescent="0.2">
      <c r="A13" s="12" t="s">
        <v>19</v>
      </c>
      <c r="B13" s="13" t="s">
        <v>20</v>
      </c>
      <c r="C13" s="12" t="s">
        <v>21</v>
      </c>
      <c r="D13" s="12" t="s">
        <v>20</v>
      </c>
      <c r="E13" s="14">
        <v>2099.67</v>
      </c>
      <c r="F13" s="14">
        <v>104.98350000000001</v>
      </c>
      <c r="G13" s="15">
        <v>0</v>
      </c>
      <c r="H13" s="14">
        <v>145.95000000000002</v>
      </c>
      <c r="I13" s="15">
        <v>12</v>
      </c>
      <c r="J13" s="14">
        <v>13.71</v>
      </c>
      <c r="K13" s="14">
        <v>63.29</v>
      </c>
      <c r="L13" s="15">
        <v>30</v>
      </c>
      <c r="M13" s="14">
        <f t="shared" si="0"/>
        <v>25.19604</v>
      </c>
      <c r="N13" s="14">
        <f t="shared" si="1"/>
        <v>22.676435999999999</v>
      </c>
      <c r="O13" s="15">
        <v>10</v>
      </c>
      <c r="P13" s="15">
        <f t="shared" si="2"/>
        <v>41.993400000000001</v>
      </c>
      <c r="Q13" s="15">
        <f t="shared" si="2"/>
        <v>20.996700000000001</v>
      </c>
      <c r="R13" s="15">
        <f t="shared" si="2"/>
        <v>20.996700000000001</v>
      </c>
      <c r="S13" s="15">
        <f t="shared" si="3"/>
        <v>1607.8772240000001</v>
      </c>
      <c r="T13" s="15" t="s">
        <v>20</v>
      </c>
      <c r="U13" s="15">
        <f>U5+U7</f>
        <v>1437.1896875</v>
      </c>
      <c r="V13" s="15">
        <f t="shared" si="5"/>
        <v>170.68753650000008</v>
      </c>
      <c r="W13" s="23">
        <f t="shared" si="6"/>
        <v>8.1292553829887593E-2</v>
      </c>
      <c r="X13" s="14">
        <f t="shared" si="7"/>
        <v>1.1187647935304295</v>
      </c>
    </row>
    <row r="14" spans="1:27" x14ac:dyDescent="0.2">
      <c r="I14" s="5"/>
    </row>
    <row r="17" spans="1:24" x14ac:dyDescent="0.2">
      <c r="M17" s="20"/>
    </row>
    <row r="26" spans="1:24" x14ac:dyDescent="0.2">
      <c r="A26" s="1"/>
      <c r="B26" s="1"/>
      <c r="C26" s="1"/>
      <c r="D26" s="2"/>
      <c r="E26" s="2"/>
      <c r="F26" s="2"/>
      <c r="G26" s="2"/>
      <c r="H26" s="2"/>
      <c r="I26" s="1"/>
      <c r="J26" s="2"/>
      <c r="K26" s="2"/>
      <c r="L26" s="2"/>
      <c r="M26" s="1"/>
      <c r="N26" s="1"/>
      <c r="O26" s="5"/>
      <c r="P26" s="5"/>
      <c r="Q26" s="5"/>
      <c r="R26" s="5"/>
      <c r="S26" s="5"/>
      <c r="T26" s="5"/>
      <c r="U26" s="5"/>
      <c r="V26" s="5"/>
      <c r="W26" s="2"/>
      <c r="X26" s="2"/>
    </row>
    <row r="27" spans="1:24" x14ac:dyDescent="0.2">
      <c r="A27" s="6"/>
      <c r="B27" s="7"/>
      <c r="C27" s="6"/>
      <c r="D27" s="6"/>
      <c r="E27" s="8"/>
      <c r="F27" s="8"/>
      <c r="G27" s="9"/>
      <c r="H27" s="9"/>
      <c r="I27" s="9"/>
      <c r="J27" s="8"/>
      <c r="K27" s="8"/>
      <c r="L27" s="9"/>
      <c r="M27" s="8"/>
      <c r="N27" s="8"/>
      <c r="O27" s="9"/>
      <c r="P27" s="9"/>
      <c r="Q27" s="9"/>
      <c r="R27" s="9"/>
      <c r="S27" s="9"/>
      <c r="T27" s="9"/>
      <c r="U27" s="9"/>
      <c r="V27" s="9"/>
      <c r="W27" s="8"/>
      <c r="X27" s="8"/>
    </row>
    <row r="28" spans="1:24" x14ac:dyDescent="0.2">
      <c r="B28" s="3"/>
      <c r="D28" s="4"/>
      <c r="E28" s="4"/>
      <c r="F28" s="4"/>
      <c r="G28" s="5"/>
      <c r="H28" s="5"/>
      <c r="I28" s="5"/>
      <c r="J28" s="4"/>
      <c r="K28" s="4"/>
      <c r="L28" s="5"/>
      <c r="M28" s="4"/>
      <c r="N28" s="4"/>
      <c r="O28" s="5"/>
      <c r="P28" s="5"/>
      <c r="Q28" s="5"/>
      <c r="R28" s="5"/>
      <c r="S28" s="5"/>
      <c r="T28" s="5"/>
      <c r="U28" s="5"/>
      <c r="V28" s="5"/>
      <c r="W28" s="4"/>
      <c r="X28" s="4"/>
    </row>
    <row r="29" spans="1:24" x14ac:dyDescent="0.2">
      <c r="A29" s="6"/>
      <c r="B29" s="7"/>
      <c r="C29" s="6"/>
      <c r="D29" s="6"/>
      <c r="E29" s="8"/>
      <c r="F29" s="8"/>
      <c r="G29" s="9"/>
      <c r="H29" s="8"/>
      <c r="I29" s="9"/>
      <c r="J29" s="8"/>
      <c r="K29" s="8"/>
      <c r="L29" s="9"/>
      <c r="M29" s="8"/>
      <c r="N29" s="8"/>
      <c r="O29" s="9"/>
      <c r="P29" s="9"/>
      <c r="Q29" s="9"/>
      <c r="R29" s="9"/>
      <c r="S29" s="9"/>
      <c r="T29" s="9"/>
      <c r="U29" s="9"/>
      <c r="V29" s="9"/>
      <c r="W29" s="8"/>
      <c r="X29" s="8"/>
    </row>
    <row r="30" spans="1:24" x14ac:dyDescent="0.2">
      <c r="B30" s="3"/>
      <c r="D30" s="4"/>
      <c r="E30" s="4"/>
      <c r="F30" s="4"/>
      <c r="G30" s="5"/>
      <c r="H30" s="4"/>
      <c r="I30" s="5"/>
      <c r="J30" s="4"/>
      <c r="K30" s="4"/>
      <c r="L30" s="5"/>
      <c r="M30" s="4"/>
      <c r="N30" s="4"/>
      <c r="O30" s="5"/>
      <c r="P30" s="5"/>
      <c r="Q30" s="5"/>
      <c r="R30" s="5"/>
      <c r="S30" s="5"/>
      <c r="T30" s="5"/>
      <c r="U30" s="5"/>
      <c r="V30" s="5"/>
      <c r="W30" s="4"/>
      <c r="X30" s="4"/>
    </row>
    <row r="31" spans="1:24" x14ac:dyDescent="0.2">
      <c r="B31" s="3"/>
      <c r="D31" s="4"/>
      <c r="E31" s="4"/>
      <c r="F31" s="4"/>
      <c r="G31" s="5"/>
      <c r="H31" s="4"/>
      <c r="I31" s="5"/>
      <c r="J31" s="4"/>
      <c r="K31" s="4"/>
      <c r="L31" s="5"/>
      <c r="M31" s="4"/>
      <c r="N31" s="4"/>
      <c r="O31" s="5"/>
      <c r="P31" s="5"/>
      <c r="Q31" s="5"/>
      <c r="R31" s="5"/>
      <c r="S31" s="5"/>
      <c r="T31" s="5"/>
      <c r="U31" s="5"/>
      <c r="V31" s="5"/>
      <c r="W31" s="4"/>
      <c r="X31" s="4"/>
    </row>
    <row r="32" spans="1:24" x14ac:dyDescent="0.2">
      <c r="B32" s="3"/>
      <c r="D32" s="4"/>
      <c r="E32" s="4"/>
      <c r="F32" s="4"/>
      <c r="G32" s="5"/>
      <c r="H32" s="4"/>
      <c r="I32" s="5"/>
      <c r="J32" s="4"/>
      <c r="K32" s="4"/>
      <c r="L32" s="5"/>
      <c r="M32" s="4"/>
      <c r="N32" s="4"/>
      <c r="O32" s="5"/>
      <c r="P32" s="5"/>
      <c r="Q32" s="5"/>
      <c r="R32" s="5"/>
      <c r="S32" s="5"/>
      <c r="T32" s="5"/>
      <c r="U32" s="5"/>
      <c r="V32" s="5"/>
      <c r="W32" s="4"/>
      <c r="X32" s="4"/>
    </row>
    <row r="33" spans="1:24" x14ac:dyDescent="0.2">
      <c r="B33" s="3"/>
      <c r="D33" s="4"/>
      <c r="E33" s="4"/>
      <c r="F33" s="4"/>
      <c r="G33" s="5"/>
      <c r="H33" s="4"/>
      <c r="I33" s="5"/>
      <c r="J33" s="4"/>
      <c r="K33" s="4"/>
      <c r="L33" s="5"/>
      <c r="M33" s="4"/>
      <c r="N33" s="4"/>
      <c r="O33" s="5"/>
      <c r="P33" s="5"/>
      <c r="Q33" s="5"/>
      <c r="R33" s="5"/>
      <c r="S33" s="5"/>
      <c r="T33" s="5"/>
      <c r="U33" s="5"/>
      <c r="V33" s="5"/>
      <c r="W33" s="4"/>
      <c r="X33" s="4"/>
    </row>
    <row r="34" spans="1:24" x14ac:dyDescent="0.2">
      <c r="B34" s="3"/>
      <c r="D34" s="4"/>
      <c r="E34" s="4"/>
      <c r="F34" s="4"/>
      <c r="G34" s="5"/>
      <c r="H34" s="4"/>
      <c r="I34" s="5"/>
      <c r="J34" s="4"/>
      <c r="K34" s="4"/>
      <c r="L34" s="5"/>
      <c r="M34" s="4"/>
      <c r="N34" s="4"/>
      <c r="O34" s="5"/>
      <c r="P34" s="5"/>
      <c r="Q34" s="5"/>
      <c r="R34" s="5"/>
      <c r="S34" s="5"/>
      <c r="T34" s="5"/>
      <c r="U34" s="5"/>
      <c r="V34" s="5"/>
      <c r="W34" s="4"/>
      <c r="X34" s="4"/>
    </row>
    <row r="35" spans="1:24" x14ac:dyDescent="0.2">
      <c r="A35" s="6"/>
      <c r="B35" s="7"/>
      <c r="C35" s="6"/>
      <c r="D35" s="6"/>
      <c r="E35" s="8"/>
      <c r="F35" s="8"/>
      <c r="G35" s="9"/>
      <c r="H35" s="8"/>
      <c r="I35" s="9"/>
      <c r="J35" s="8"/>
      <c r="K35" s="8"/>
      <c r="L35" s="9"/>
      <c r="M35" s="8"/>
      <c r="N35" s="8"/>
      <c r="O35" s="9"/>
      <c r="P35" s="9"/>
      <c r="Q35" s="9"/>
      <c r="R35" s="9"/>
      <c r="S35" s="9"/>
      <c r="T35" s="9"/>
      <c r="U35" s="9"/>
      <c r="V35" s="9"/>
      <c r="W35" s="8"/>
      <c r="X35" s="8"/>
    </row>
  </sheetData>
  <sheetProtection sheet="1" objects="1" scenarios="1"/>
  <pageMargins left="0.78740157499999996" right="0.78740157499999996" top="0.984251969" bottom="0.984251969" header="0.4921259845" footer="0.4921259845"/>
  <pageSetup paperSize="9" orientation="portrait" r:id="rId1"/>
  <ignoredErrors>
    <ignoredError sqref="U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Exemplo</vt:lpstr>
      <vt:lpstr>Exemplo!Titulos_de_impressao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2022-09-26T12:47:07Z</dcterms:created>
  <dcterms:modified xsi:type="dcterms:W3CDTF">2022-09-26T14:31:12Z</dcterms:modified>
</cp:coreProperties>
</file>